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65491" windowWidth="12120" windowHeight="91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'Лист1'!$A$1:$F$34</definedName>
    <definedName name="_xlnm.Print_Area" localSheetId="1">'Лист2'!$A$1:$G$37</definedName>
    <definedName name="_xlnm.Print_Area" localSheetId="2">'Лист3'!$A$1:$E$40</definedName>
  </definedNames>
  <calcPr fullCalcOnLoad="1"/>
</workbook>
</file>

<file path=xl/sharedStrings.xml><?xml version="1.0" encoding="utf-8"?>
<sst xmlns="http://schemas.openxmlformats.org/spreadsheetml/2006/main" count="122" uniqueCount="82">
  <si>
    <t>Показатели</t>
  </si>
  <si>
    <t>Задание</t>
  </si>
  <si>
    <t>Факт</t>
  </si>
  <si>
    <t>Выполнение</t>
  </si>
  <si>
    <t>%</t>
  </si>
  <si>
    <t>Переработка зерна</t>
  </si>
  <si>
    <t>Отруби пшеничные</t>
  </si>
  <si>
    <t>Товарная пр-ция в действ ценах</t>
  </si>
  <si>
    <t>1.2 По комбикормовому цеху</t>
  </si>
  <si>
    <t>Откл + -</t>
  </si>
  <si>
    <t>Товарная пр-ия в действ ценах</t>
  </si>
  <si>
    <t>2. Выполнение смет затрат</t>
  </si>
  <si>
    <t>2.1 Мукомольное производство</t>
  </si>
  <si>
    <t>Статьи затрат</t>
  </si>
  <si>
    <t>Бизнес – план</t>
  </si>
  <si>
    <t>На 1 тн (сум)</t>
  </si>
  <si>
    <t>Кол-во калькулируемой пр-ии</t>
  </si>
  <si>
    <t>Сырье и материалы (за выч возв отх)</t>
  </si>
  <si>
    <t>Работы и услуги сторонних организ</t>
  </si>
  <si>
    <t>Топливо</t>
  </si>
  <si>
    <t>Вода</t>
  </si>
  <si>
    <t>Затраты на оплату труда</t>
  </si>
  <si>
    <t>Единый социальный платеж</t>
  </si>
  <si>
    <t>Амортизация основных средств</t>
  </si>
  <si>
    <t>ИТОГО производств себестоимость</t>
  </si>
  <si>
    <t>2. 2 Комбикормовое производство</t>
  </si>
  <si>
    <t>Материалы</t>
  </si>
  <si>
    <t>Электроэнергия</t>
  </si>
  <si>
    <t>Оплата труда</t>
  </si>
  <si>
    <t>Начисленный ЕСП (25 %)</t>
  </si>
  <si>
    <t>Амортизация</t>
  </si>
  <si>
    <t>Прочие затраты</t>
  </si>
  <si>
    <t>ИТОГО издержки производства</t>
  </si>
  <si>
    <t>тонн</t>
  </si>
  <si>
    <t>Объем пр-ва кормовых смесей</t>
  </si>
  <si>
    <t>Статьи  затрат</t>
  </si>
  <si>
    <t>Заработная плата</t>
  </si>
  <si>
    <t>Расход материалов</t>
  </si>
  <si>
    <t>Услуги сотовой связи</t>
  </si>
  <si>
    <t>Прочие расходы</t>
  </si>
  <si>
    <t>ВСЕГО</t>
  </si>
  <si>
    <t>Валовая прибыль от реализации</t>
  </si>
  <si>
    <t>Расходы периода – всего</t>
  </si>
  <si>
    <t>В том числе</t>
  </si>
  <si>
    <t>Прочие операционные расходы</t>
  </si>
  <si>
    <t>Прочие доходы от основной деятельности</t>
  </si>
  <si>
    <t>Прибыль от основной деятельности</t>
  </si>
  <si>
    <t>Доходы от финансовой деятельности</t>
  </si>
  <si>
    <t>Расходы по финансовой деятельности</t>
  </si>
  <si>
    <t>Прибыль до уплаты налога на доходы</t>
  </si>
  <si>
    <t>Налог на доход</t>
  </si>
  <si>
    <t>расходы по реализации</t>
  </si>
  <si>
    <t>расходы по АУП</t>
  </si>
  <si>
    <t>Всего                (тыс сум)</t>
  </si>
  <si>
    <t>Всего              (тыс сум)</t>
  </si>
  <si>
    <t>Начальник планового отдела</t>
  </si>
  <si>
    <t>Тара и тарные материалы</t>
  </si>
  <si>
    <t>Электро-энер. газ, вода,</t>
  </si>
  <si>
    <t xml:space="preserve">Электро энергия </t>
  </si>
  <si>
    <t>1. Выполнение производственных показателей</t>
  </si>
  <si>
    <t xml:space="preserve">1.1 По мельнице </t>
  </si>
  <si>
    <t>АНАЛИЗ</t>
  </si>
  <si>
    <t xml:space="preserve">«Бизнес-плану". </t>
  </si>
  <si>
    <t>2.3 Затраты на АУП</t>
  </si>
  <si>
    <t>Производства муки</t>
  </si>
  <si>
    <t xml:space="preserve"> </t>
  </si>
  <si>
    <t>( +   -)</t>
  </si>
  <si>
    <t>Транспортный расходы</t>
  </si>
  <si>
    <t>Чистая прибыль</t>
  </si>
  <si>
    <t>тыс. сум</t>
  </si>
  <si>
    <t>Ед. Изм.</t>
  </si>
  <si>
    <t>Ед. Измер.</t>
  </si>
  <si>
    <t>Общепроизводственные расходы          (25-17счет)</t>
  </si>
  <si>
    <t>А.Холхўжаев</t>
  </si>
  <si>
    <t>3. Выполнение Финансовых Результатах (Форма-2)</t>
  </si>
  <si>
    <t xml:space="preserve">    Объем выпуска продукции составил   114,6%  от запланированного задания по «Бизнес-плану». </t>
  </si>
  <si>
    <t xml:space="preserve">        Объем выпуска продукции составил  117 % от запланированного задания по </t>
  </si>
  <si>
    <t xml:space="preserve">       План по прибыли выполнен. Чистая прибыль составляет 25 203 634 тыс. сум</t>
  </si>
  <si>
    <t xml:space="preserve">Смета расходов перевыполнена от плана на 24,0%, основной перерасход произошел из-за удорожания закупки пшеницы у фермерских хозяйств за счет стоимости сырья.
</t>
  </si>
  <si>
    <t>Смета расходов превысила план на 6,2%. К основным накладным расходам относятся общепроизводственные расходы и затраты на оплату труда. Основной причиной этого является увеличение цены и затрат на хранение.</t>
  </si>
  <si>
    <t>Смета расходов превысила план на 5% из-за перерасхода из-за затрат на списание товарно-материальных ценностей и предметов домашнего обихода в административных целях.</t>
  </si>
  <si>
    <t>Выполнения «Бизнес – плана» АО «G'alla-Alteg» за II кв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</si>
</sst>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_(* #,##0_);_(* \(#,##0\);_(* &quot;-&quot;??_);_(@_)"/>
    <numFmt numFmtId="199" formatCode="_-* #,##0_р_._-;\-* #,##0_р_._-;_-* &quot;-&quot;??_р_._-;_-@_-"/>
    <numFmt numFmtId="200" formatCode="_-* #,##0.0\ _₽_-;\-* #,##0.0\ _₽_-;_-* &quot;-&quot;?\ _₽_-;_-@_-"/>
    <numFmt numFmtId="201" formatCode="#,##0.0"/>
  </numFmts>
  <fonts count="4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Inherit"/>
      <family val="0"/>
    </font>
    <font>
      <sz val="12"/>
      <color indexed="63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02124"/>
      <name val="Inherit"/>
      <family val="0"/>
    </font>
    <font>
      <sz val="12"/>
      <color rgb="FF202124"/>
      <name val="Inheri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5" fillId="33" borderId="12" xfId="53" applyNumberFormat="1" applyFont="1" applyFill="1" applyBorder="1" applyAlignment="1">
      <alignment horizontal="center" vertical="center" wrapText="1"/>
      <protection/>
    </xf>
    <xf numFmtId="188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188" fontId="2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1" fontId="5" fillId="33" borderId="0" xfId="0" applyNumberFormat="1" applyFont="1" applyFill="1" applyAlignment="1">
      <alignment horizontal="center" vertical="center" wrapText="1"/>
    </xf>
    <xf numFmtId="3" fontId="0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 horizontal="center" vertical="center" wrapText="1"/>
    </xf>
    <xf numFmtId="0" fontId="3" fillId="33" borderId="0" xfId="0" applyFont="1" applyFill="1" applyAlignment="1">
      <alignment wrapText="1"/>
    </xf>
    <xf numFmtId="1" fontId="0" fillId="33" borderId="10" xfId="0" applyNumberForma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3" fontId="3" fillId="33" borderId="14" xfId="53" applyNumberFormat="1" applyFont="1" applyFill="1" applyBorder="1" applyAlignment="1">
      <alignment horizontal="center" vertical="center" wrapText="1"/>
      <protection/>
    </xf>
    <xf numFmtId="3" fontId="3" fillId="33" borderId="12" xfId="53" applyNumberFormat="1" applyFont="1" applyFill="1" applyBorder="1" applyAlignment="1">
      <alignment horizontal="center" vertical="center" wrapText="1"/>
      <protection/>
    </xf>
    <xf numFmtId="3" fontId="3" fillId="33" borderId="10" xfId="53" applyNumberFormat="1" applyFont="1" applyFill="1" applyBorder="1" applyAlignment="1">
      <alignment horizontal="center" vertical="center" wrapText="1"/>
      <protection/>
    </xf>
    <xf numFmtId="1" fontId="3" fillId="33" borderId="10" xfId="53" applyNumberFormat="1" applyFont="1" applyFill="1" applyBorder="1" applyAlignment="1">
      <alignment horizontal="center" vertical="center" wrapText="1"/>
      <protection/>
    </xf>
    <xf numFmtId="3" fontId="2" fillId="33" borderId="10" xfId="53" applyNumberFormat="1" applyFont="1" applyFill="1" applyBorder="1" applyAlignment="1">
      <alignment horizontal="center" vertical="center" wrapText="1"/>
      <protection/>
    </xf>
    <xf numFmtId="3" fontId="0" fillId="33" borderId="10" xfId="53" applyNumberFormat="1" applyFont="1" applyFill="1" applyBorder="1" applyAlignment="1">
      <alignment horizontal="center" vertical="center" wrapText="1"/>
      <protection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3" fontId="1" fillId="0" borderId="0" xfId="0" applyNumberFormat="1" applyFont="1" applyFill="1" applyBorder="1" applyAlignment="1">
      <alignment horizontal="left" vertical="top" wrapText="1"/>
    </xf>
    <xf numFmtId="0" fontId="46" fillId="0" borderId="0" xfId="0" applyFont="1" applyAlignment="1">
      <alignment horizontal="left"/>
    </xf>
    <xf numFmtId="0" fontId="3" fillId="33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7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"/>
  <sheetViews>
    <sheetView view="pageBreakPreview" zoomScale="62" zoomScaleSheetLayoutView="62" zoomScalePageLayoutView="0" workbookViewId="0" topLeftCell="A1">
      <selection activeCell="K12" sqref="K11:K12"/>
    </sheetView>
  </sheetViews>
  <sheetFormatPr defaultColWidth="9.140625" defaultRowHeight="12.75"/>
  <cols>
    <col min="1" max="1" width="34.421875" style="25" customWidth="1"/>
    <col min="2" max="2" width="11.7109375" style="26" customWidth="1"/>
    <col min="3" max="3" width="14.28125" style="26" bestFit="1" customWidth="1"/>
    <col min="4" max="4" width="16.57421875" style="26" customWidth="1"/>
    <col min="5" max="5" width="13.8515625" style="26" customWidth="1"/>
    <col min="6" max="6" width="10.28125" style="26" customWidth="1"/>
    <col min="7" max="7" width="9.140625" style="26" customWidth="1"/>
    <col min="8" max="8" width="11.57421875" style="26" bestFit="1" customWidth="1"/>
    <col min="9" max="9" width="13.57421875" style="26" bestFit="1" customWidth="1"/>
    <col min="10" max="16384" width="9.140625" style="26" customWidth="1"/>
  </cols>
  <sheetData>
    <row r="2" spans="1:6" ht="15.75">
      <c r="A2" s="62" t="s">
        <v>61</v>
      </c>
      <c r="B2" s="62"/>
      <c r="C2" s="62"/>
      <c r="D2" s="62"/>
      <c r="E2" s="62"/>
      <c r="F2" s="62"/>
    </row>
    <row r="3" spans="1:6" ht="15.75">
      <c r="A3" s="62" t="s">
        <v>81</v>
      </c>
      <c r="B3" s="62"/>
      <c r="C3" s="62"/>
      <c r="D3" s="62"/>
      <c r="E3" s="62"/>
      <c r="F3" s="62"/>
    </row>
    <row r="4" spans="1:6" ht="15.75">
      <c r="A4" s="27"/>
      <c r="B4" s="24"/>
      <c r="C4" s="59"/>
      <c r="D4" s="59"/>
      <c r="E4" s="24"/>
      <c r="F4" s="24"/>
    </row>
    <row r="5" spans="1:6" ht="18" customHeight="1">
      <c r="A5" s="62" t="s">
        <v>59</v>
      </c>
      <c r="B5" s="62"/>
      <c r="C5" s="62"/>
      <c r="D5" s="62"/>
      <c r="E5" s="62"/>
      <c r="F5" s="62"/>
    </row>
    <row r="6" spans="1:6" ht="15.75">
      <c r="A6" s="62" t="s">
        <v>60</v>
      </c>
      <c r="B6" s="62"/>
      <c r="C6" s="62"/>
      <c r="D6" s="62"/>
      <c r="E6" s="62"/>
      <c r="F6" s="62"/>
    </row>
    <row r="7" spans="1:6" ht="15.75">
      <c r="A7" s="24"/>
      <c r="B7" s="24"/>
      <c r="C7" s="59"/>
      <c r="D7" s="59"/>
      <c r="E7" s="24"/>
      <c r="F7" s="24"/>
    </row>
    <row r="8" spans="1:6" ht="15">
      <c r="A8" s="65"/>
      <c r="B8" s="65"/>
      <c r="C8" s="65"/>
      <c r="D8" s="65"/>
      <c r="E8" s="65"/>
      <c r="F8" s="65"/>
    </row>
    <row r="9" spans="1:6" s="28" customFormat="1" ht="32.25" customHeight="1">
      <c r="A9" s="63" t="s">
        <v>0</v>
      </c>
      <c r="B9" s="63" t="s">
        <v>71</v>
      </c>
      <c r="C9" s="63" t="s">
        <v>1</v>
      </c>
      <c r="D9" s="63" t="s">
        <v>2</v>
      </c>
      <c r="E9" s="66" t="s">
        <v>3</v>
      </c>
      <c r="F9" s="67"/>
    </row>
    <row r="10" spans="1:6" s="28" customFormat="1" ht="32.25" customHeight="1">
      <c r="A10" s="64"/>
      <c r="B10" s="64"/>
      <c r="C10" s="64"/>
      <c r="D10" s="64"/>
      <c r="E10" s="6" t="s">
        <v>9</v>
      </c>
      <c r="F10" s="6" t="s">
        <v>4</v>
      </c>
    </row>
    <row r="11" spans="1:6" s="19" customFormat="1" ht="22.5" customHeight="1">
      <c r="A11" s="11" t="s">
        <v>5</v>
      </c>
      <c r="B11" s="56" t="s">
        <v>33</v>
      </c>
      <c r="C11" s="77">
        <v>50000</v>
      </c>
      <c r="D11" s="78">
        <v>57174</v>
      </c>
      <c r="E11" s="3">
        <f>D11-C11</f>
        <v>7174</v>
      </c>
      <c r="F11" s="1">
        <f>D11/C11*100</f>
        <v>114.348</v>
      </c>
    </row>
    <row r="12" spans="1:6" s="24" customFormat="1" ht="22.5" customHeight="1">
      <c r="A12" s="22" t="s">
        <v>64</v>
      </c>
      <c r="B12" s="57" t="s">
        <v>33</v>
      </c>
      <c r="C12" s="79">
        <v>37500</v>
      </c>
      <c r="D12" s="80">
        <v>42959</v>
      </c>
      <c r="E12" s="2">
        <f>D12-C12</f>
        <v>5459</v>
      </c>
      <c r="F12" s="15">
        <f>D12/C12*100</f>
        <v>114.55733333333333</v>
      </c>
    </row>
    <row r="13" spans="1:6" s="19" customFormat="1" ht="22.5" customHeight="1">
      <c r="A13" s="11" t="s">
        <v>6</v>
      </c>
      <c r="B13" s="56" t="s">
        <v>33</v>
      </c>
      <c r="C13" s="77">
        <v>10060</v>
      </c>
      <c r="D13" s="77">
        <v>13262.468</v>
      </c>
      <c r="E13" s="3">
        <f>D13-C13</f>
        <v>3202.4680000000008</v>
      </c>
      <c r="F13" s="1">
        <f>D13/C13*100</f>
        <v>131.83367793240558</v>
      </c>
    </row>
    <row r="14" spans="1:8" s="19" customFormat="1" ht="22.5" customHeight="1">
      <c r="A14" s="11" t="s">
        <v>7</v>
      </c>
      <c r="B14" s="56" t="s">
        <v>69</v>
      </c>
      <c r="C14" s="77">
        <v>89378367</v>
      </c>
      <c r="D14" s="77">
        <v>116273926.55353199</v>
      </c>
      <c r="E14" s="3">
        <f>D14-C14</f>
        <v>26895559.55353199</v>
      </c>
      <c r="F14" s="1">
        <f>D14/C14*100</f>
        <v>130.09180012601033</v>
      </c>
      <c r="H14" s="29"/>
    </row>
    <row r="15" spans="1:28" s="28" customFormat="1" ht="14.25">
      <c r="A15" s="30"/>
      <c r="B15" s="31"/>
      <c r="C15" s="31"/>
      <c r="D15" s="31"/>
      <c r="E15" s="31"/>
      <c r="F15" s="31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</row>
    <row r="16" spans="1:9" s="28" customFormat="1" ht="12.75">
      <c r="A16" s="30"/>
      <c r="B16" s="31"/>
      <c r="C16" s="31"/>
      <c r="D16" s="31"/>
      <c r="E16" s="31"/>
      <c r="F16" s="31"/>
      <c r="I16" s="32"/>
    </row>
    <row r="17" spans="1:6" s="28" customFormat="1" ht="35.25" customHeight="1">
      <c r="A17" s="68" t="s">
        <v>75</v>
      </c>
      <c r="B17" s="68"/>
      <c r="C17" s="68"/>
      <c r="D17" s="68"/>
      <c r="E17" s="68"/>
      <c r="F17" s="68"/>
    </row>
    <row r="18" spans="1:6" ht="15" customHeight="1">
      <c r="A18" s="33"/>
      <c r="B18" s="34"/>
      <c r="C18" s="34"/>
      <c r="D18" s="34"/>
      <c r="E18" s="34"/>
      <c r="F18" s="34"/>
    </row>
    <row r="19" spans="1:6" ht="15" customHeight="1">
      <c r="A19" s="91"/>
      <c r="B19" s="91"/>
      <c r="C19" s="91"/>
      <c r="D19" s="91"/>
      <c r="E19" s="91"/>
      <c r="F19" s="91"/>
    </row>
    <row r="20" spans="1:6" ht="15" customHeight="1">
      <c r="A20" s="33"/>
      <c r="B20" s="34"/>
      <c r="C20" s="34"/>
      <c r="D20" s="34"/>
      <c r="E20" s="34"/>
      <c r="F20" s="34"/>
    </row>
    <row r="21" spans="1:8" ht="15.75">
      <c r="A21" s="62" t="s">
        <v>8</v>
      </c>
      <c r="B21" s="62"/>
      <c r="C21" s="62"/>
      <c r="D21" s="62"/>
      <c r="E21" s="62"/>
      <c r="F21" s="62"/>
      <c r="H21" s="19" t="s">
        <v>65</v>
      </c>
    </row>
    <row r="22" spans="1:6" ht="15.75">
      <c r="A22" s="24"/>
      <c r="B22" s="24"/>
      <c r="C22" s="59"/>
      <c r="D22" s="59"/>
      <c r="E22" s="24"/>
      <c r="F22" s="24"/>
    </row>
    <row r="24" spans="1:6" s="28" customFormat="1" ht="30" customHeight="1">
      <c r="A24" s="63" t="s">
        <v>0</v>
      </c>
      <c r="B24" s="63" t="s">
        <v>70</v>
      </c>
      <c r="C24" s="63" t="s">
        <v>1</v>
      </c>
      <c r="D24" s="63" t="s">
        <v>2</v>
      </c>
      <c r="E24" s="69" t="s">
        <v>3</v>
      </c>
      <c r="F24" s="69"/>
    </row>
    <row r="25" spans="1:6" s="28" customFormat="1" ht="24.75" customHeight="1">
      <c r="A25" s="64"/>
      <c r="B25" s="64"/>
      <c r="C25" s="64"/>
      <c r="D25" s="64"/>
      <c r="E25" s="6" t="s">
        <v>9</v>
      </c>
      <c r="F25" s="6" t="s">
        <v>4</v>
      </c>
    </row>
    <row r="26" spans="1:6" s="28" customFormat="1" ht="22.5" customHeight="1">
      <c r="A26" s="11" t="s">
        <v>34</v>
      </c>
      <c r="B26" s="55" t="s">
        <v>33</v>
      </c>
      <c r="C26" s="77">
        <v>15900</v>
      </c>
      <c r="D26" s="81">
        <v>18610</v>
      </c>
      <c r="E26" s="3">
        <f>D26-C26</f>
        <v>2710</v>
      </c>
      <c r="F26" s="13">
        <f>D26/C26*100</f>
        <v>117.04402515723271</v>
      </c>
    </row>
    <row r="27" spans="1:6" s="28" customFormat="1" ht="15" customHeight="1">
      <c r="A27" s="11"/>
      <c r="B27" s="55"/>
      <c r="C27" s="78"/>
      <c r="D27" s="82"/>
      <c r="E27" s="3"/>
      <c r="F27" s="13"/>
    </row>
    <row r="28" spans="1:6" s="28" customFormat="1" ht="22.5" customHeight="1">
      <c r="A28" s="11" t="s">
        <v>10</v>
      </c>
      <c r="B28" s="56" t="s">
        <v>69</v>
      </c>
      <c r="C28" s="81">
        <v>22768384</v>
      </c>
      <c r="D28" s="81">
        <v>30692545.678538702</v>
      </c>
      <c r="E28" s="3">
        <f>D28-C28</f>
        <v>7924161.678538702</v>
      </c>
      <c r="F28" s="13">
        <f>D28/C28*100</f>
        <v>134.8033557345954</v>
      </c>
    </row>
    <row r="29" spans="1:6" s="28" customFormat="1" ht="15" customHeight="1">
      <c r="A29" s="35"/>
      <c r="B29" s="36"/>
      <c r="C29" s="37"/>
      <c r="D29" s="36"/>
      <c r="E29" s="36"/>
      <c r="F29" s="36"/>
    </row>
    <row r="30" spans="1:6" s="28" customFormat="1" ht="15" customHeight="1">
      <c r="A30" s="38"/>
      <c r="B30" s="31"/>
      <c r="C30" s="31"/>
      <c r="D30" s="31"/>
      <c r="E30" s="31"/>
      <c r="F30" s="31"/>
    </row>
    <row r="31" spans="1:6" s="28" customFormat="1" ht="12.75">
      <c r="A31" s="39"/>
      <c r="B31" s="40"/>
      <c r="C31" s="40"/>
      <c r="D31" s="40"/>
      <c r="E31" s="40"/>
      <c r="F31" s="40"/>
    </row>
    <row r="32" spans="1:6" s="28" customFormat="1" ht="15.75">
      <c r="A32" s="62" t="s">
        <v>76</v>
      </c>
      <c r="B32" s="62"/>
      <c r="C32" s="62"/>
      <c r="D32" s="62"/>
      <c r="E32" s="62"/>
      <c r="F32" s="62"/>
    </row>
    <row r="33" spans="1:6" s="28" customFormat="1" ht="15.75">
      <c r="A33" s="27" t="s">
        <v>62</v>
      </c>
      <c r="B33" s="23"/>
      <c r="C33" s="60"/>
      <c r="D33" s="60"/>
      <c r="E33" s="23"/>
      <c r="F33" s="23"/>
    </row>
    <row r="34" spans="1:6" ht="15">
      <c r="A34" s="42"/>
      <c r="B34" s="19"/>
      <c r="C34" s="19"/>
      <c r="D34" s="19"/>
      <c r="E34" s="19"/>
      <c r="F34" s="19"/>
    </row>
    <row r="35" spans="1:6" ht="15">
      <c r="A35" s="41"/>
      <c r="B35" s="23"/>
      <c r="C35" s="60"/>
      <c r="D35" s="60"/>
      <c r="E35" s="23"/>
      <c r="F35" s="23"/>
    </row>
    <row r="36" spans="1:6" ht="15">
      <c r="A36" s="42"/>
      <c r="B36" s="19"/>
      <c r="C36" s="19"/>
      <c r="D36" s="19"/>
      <c r="E36" s="19"/>
      <c r="F36" s="19"/>
    </row>
  </sheetData>
  <sheetProtection/>
  <mergeCells count="19">
    <mergeCell ref="A17:F17"/>
    <mergeCell ref="A24:A25"/>
    <mergeCell ref="E24:F24"/>
    <mergeCell ref="A21:F21"/>
    <mergeCell ref="A32:F32"/>
    <mergeCell ref="D24:D25"/>
    <mergeCell ref="C24:C25"/>
    <mergeCell ref="B24:B25"/>
    <mergeCell ref="A19:F19"/>
    <mergeCell ref="A2:F2"/>
    <mergeCell ref="A3:F3"/>
    <mergeCell ref="A5:F5"/>
    <mergeCell ref="A6:F6"/>
    <mergeCell ref="A9:A10"/>
    <mergeCell ref="B9:B10"/>
    <mergeCell ref="C9:C10"/>
    <mergeCell ref="D9:D10"/>
    <mergeCell ref="A8:F8"/>
    <mergeCell ref="E9:F9"/>
  </mergeCells>
  <printOptions horizontalCentered="1"/>
  <pageMargins left="0.1968503937007874" right="0.2362204724409449" top="0.3937007874015748" bottom="0.3937007874015748" header="0" footer="0"/>
  <pageSetup horizontalDpi="120" verticalDpi="120" orientation="portrait" scale="88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3">
      <selection activeCell="A21" sqref="A21:G21"/>
    </sheetView>
  </sheetViews>
  <sheetFormatPr defaultColWidth="9.140625" defaultRowHeight="12.75"/>
  <cols>
    <col min="1" max="1" width="41.00390625" style="4" customWidth="1"/>
    <col min="2" max="2" width="15.57421875" style="4" customWidth="1"/>
    <col min="3" max="3" width="11.00390625" style="4" customWidth="1"/>
    <col min="4" max="4" width="12.421875" style="4" bestFit="1" customWidth="1"/>
    <col min="5" max="5" width="11.28125" style="4" customWidth="1"/>
    <col min="6" max="6" width="9.57421875" style="4" customWidth="1"/>
    <col min="7" max="7" width="11.57421875" style="4" bestFit="1" customWidth="1"/>
    <col min="8" max="16384" width="9.140625" style="4" customWidth="1"/>
  </cols>
  <sheetData>
    <row r="1" spans="1:7" ht="15">
      <c r="A1" s="71" t="s">
        <v>11</v>
      </c>
      <c r="B1" s="71"/>
      <c r="C1" s="71"/>
      <c r="D1" s="71"/>
      <c r="E1" s="71"/>
      <c r="F1" s="71"/>
      <c r="G1" s="71"/>
    </row>
    <row r="2" spans="1:7" ht="15">
      <c r="A2" s="71" t="s">
        <v>12</v>
      </c>
      <c r="B2" s="71"/>
      <c r="C2" s="71"/>
      <c r="D2" s="71"/>
      <c r="E2" s="71"/>
      <c r="F2" s="71"/>
      <c r="G2" s="71"/>
    </row>
    <row r="4" spans="1:7" ht="23.25" customHeight="1">
      <c r="A4" s="63" t="s">
        <v>13</v>
      </c>
      <c r="B4" s="66" t="s">
        <v>14</v>
      </c>
      <c r="C4" s="67"/>
      <c r="D4" s="66" t="s">
        <v>2</v>
      </c>
      <c r="E4" s="67"/>
      <c r="F4" s="66" t="s">
        <v>3</v>
      </c>
      <c r="G4" s="67"/>
    </row>
    <row r="5" spans="1:7" ht="27.75" customHeight="1">
      <c r="A5" s="64"/>
      <c r="B5" s="5" t="s">
        <v>54</v>
      </c>
      <c r="C5" s="5" t="s">
        <v>15</v>
      </c>
      <c r="D5" s="5" t="s">
        <v>54</v>
      </c>
      <c r="E5" s="5" t="s">
        <v>15</v>
      </c>
      <c r="F5" s="6" t="s">
        <v>9</v>
      </c>
      <c r="G5" s="5" t="s">
        <v>4</v>
      </c>
    </row>
    <row r="6" spans="1:7" s="10" customFormat="1" ht="22.5" customHeight="1">
      <c r="A6" s="7" t="s">
        <v>16</v>
      </c>
      <c r="B6" s="72">
        <v>37500</v>
      </c>
      <c r="C6" s="73"/>
      <c r="D6" s="72">
        <v>42959</v>
      </c>
      <c r="E6" s="73"/>
      <c r="F6" s="8" t="s">
        <v>66</v>
      </c>
      <c r="G6" s="9" t="s">
        <v>4</v>
      </c>
    </row>
    <row r="7" spans="1:7" s="10" customFormat="1" ht="22.5" customHeight="1">
      <c r="A7" s="11" t="s">
        <v>17</v>
      </c>
      <c r="B7" s="3">
        <f>C7*$B$6/1000</f>
        <v>56394907.5</v>
      </c>
      <c r="C7" s="3">
        <v>1503864.2</v>
      </c>
      <c r="D7" s="3">
        <f>4730038+79881672</f>
        <v>84611710</v>
      </c>
      <c r="E7" s="12">
        <f>D7/42.959</f>
        <v>1969592.1692776831</v>
      </c>
      <c r="F7" s="3">
        <f>E7-C7</f>
        <v>465727.9692776832</v>
      </c>
      <c r="G7" s="13">
        <f>E7/C7*100</f>
        <v>130.9687516517571</v>
      </c>
    </row>
    <row r="8" spans="1:7" s="10" customFormat="1" ht="22.5" customHeight="1">
      <c r="A8" s="7" t="s">
        <v>56</v>
      </c>
      <c r="B8" s="3">
        <f aca="true" t="shared" si="0" ref="B8:B16">C8*$B$6/1000</f>
        <v>544031.25</v>
      </c>
      <c r="C8" s="3">
        <v>14507.5</v>
      </c>
      <c r="D8" s="3">
        <v>606135.509967547</v>
      </c>
      <c r="E8" s="12">
        <f aca="true" t="shared" si="1" ref="E8:E16">D8/42.959</f>
        <v>14109.628016656508</v>
      </c>
      <c r="F8" s="3">
        <f aca="true" t="shared" si="2" ref="F8:F17">E8-C8</f>
        <v>-397.8719833434916</v>
      </c>
      <c r="G8" s="13">
        <f aca="true" t="shared" si="3" ref="G8:G17">E8/C8*100</f>
        <v>97.25747383530249</v>
      </c>
    </row>
    <row r="9" spans="1:7" s="10" customFormat="1" ht="22.5" customHeight="1">
      <c r="A9" s="11" t="s">
        <v>18</v>
      </c>
      <c r="B9" s="3">
        <f t="shared" si="0"/>
        <v>4144125</v>
      </c>
      <c r="C9" s="3">
        <v>110510</v>
      </c>
      <c r="D9" s="3">
        <v>4876839.31930923</v>
      </c>
      <c r="E9" s="12">
        <f t="shared" si="1"/>
        <v>113523.11085707837</v>
      </c>
      <c r="F9" s="3">
        <f t="shared" si="2"/>
        <v>3013.110857078369</v>
      </c>
      <c r="G9" s="13">
        <f t="shared" si="3"/>
        <v>102.72655040908367</v>
      </c>
    </row>
    <row r="10" spans="1:7" s="10" customFormat="1" ht="22.5" customHeight="1">
      <c r="A10" s="7" t="s">
        <v>19</v>
      </c>
      <c r="B10" s="3">
        <f t="shared" si="0"/>
        <v>455782.5</v>
      </c>
      <c r="C10" s="3">
        <v>12154.2</v>
      </c>
      <c r="D10" s="3">
        <v>503715.861576751</v>
      </c>
      <c r="E10" s="12">
        <f t="shared" si="1"/>
        <v>11725.5024925336</v>
      </c>
      <c r="F10" s="3">
        <f t="shared" si="2"/>
        <v>-428.69750746640057</v>
      </c>
      <c r="G10" s="13">
        <f t="shared" si="3"/>
        <v>96.47284471650622</v>
      </c>
    </row>
    <row r="11" spans="1:7" s="10" customFormat="1" ht="22.5" customHeight="1">
      <c r="A11" s="7" t="s">
        <v>58</v>
      </c>
      <c r="B11" s="3">
        <f t="shared" si="0"/>
        <v>1644776.25</v>
      </c>
      <c r="C11" s="3">
        <v>43860.7</v>
      </c>
      <c r="D11" s="3">
        <v>1575220.38390918</v>
      </c>
      <c r="E11" s="12">
        <f t="shared" si="1"/>
        <v>36667.99469049978</v>
      </c>
      <c r="F11" s="3">
        <f t="shared" si="2"/>
        <v>-7192.705309500219</v>
      </c>
      <c r="G11" s="13">
        <f t="shared" si="3"/>
        <v>83.60102481378496</v>
      </c>
    </row>
    <row r="12" spans="1:7" s="10" customFormat="1" ht="22.5" customHeight="1">
      <c r="A12" s="7" t="s">
        <v>20</v>
      </c>
      <c r="B12" s="3">
        <f t="shared" si="0"/>
        <v>143827.5</v>
      </c>
      <c r="C12" s="1">
        <v>3835.4</v>
      </c>
      <c r="D12" s="3">
        <v>155354.688999097</v>
      </c>
      <c r="E12" s="12">
        <f t="shared" si="1"/>
        <v>3616.34788982744</v>
      </c>
      <c r="F12" s="3">
        <f t="shared" si="2"/>
        <v>-219.05211017255988</v>
      </c>
      <c r="G12" s="13">
        <f t="shared" si="3"/>
        <v>94.2886762743766</v>
      </c>
    </row>
    <row r="13" spans="1:7" s="10" customFormat="1" ht="22.5" customHeight="1">
      <c r="A13" s="11" t="s">
        <v>67</v>
      </c>
      <c r="B13" s="3">
        <f t="shared" si="0"/>
        <v>3711101.25</v>
      </c>
      <c r="C13" s="1">
        <v>98962.7</v>
      </c>
      <c r="D13" s="3">
        <v>4080343.7232328</v>
      </c>
      <c r="E13" s="12">
        <f t="shared" si="1"/>
        <v>94982.27899236015</v>
      </c>
      <c r="F13" s="3">
        <f t="shared" si="2"/>
        <v>-3980.421007639845</v>
      </c>
      <c r="G13" s="13">
        <f t="shared" si="3"/>
        <v>95.97785730619735</v>
      </c>
    </row>
    <row r="14" spans="1:7" s="10" customFormat="1" ht="22.5" customHeight="1">
      <c r="A14" s="7" t="s">
        <v>21</v>
      </c>
      <c r="B14" s="3">
        <f t="shared" si="0"/>
        <v>1750050</v>
      </c>
      <c r="C14" s="1">
        <v>46668</v>
      </c>
      <c r="D14" s="3">
        <v>2073399.88748383</v>
      </c>
      <c r="E14" s="12">
        <f t="shared" si="1"/>
        <v>48264.621790168065</v>
      </c>
      <c r="F14" s="3">
        <f t="shared" si="2"/>
        <v>1596.6217901680648</v>
      </c>
      <c r="G14" s="13">
        <f t="shared" si="3"/>
        <v>103.42123465794133</v>
      </c>
    </row>
    <row r="15" spans="1:7" s="10" customFormat="1" ht="22.5" customHeight="1">
      <c r="A15" s="7" t="s">
        <v>22</v>
      </c>
      <c r="B15" s="3">
        <f t="shared" si="0"/>
        <v>210000</v>
      </c>
      <c r="C15" s="1">
        <v>5600</v>
      </c>
      <c r="D15" s="3">
        <v>248801</v>
      </c>
      <c r="E15" s="12">
        <f t="shared" si="1"/>
        <v>5791.591983053609</v>
      </c>
      <c r="F15" s="3">
        <f t="shared" si="2"/>
        <v>191.5919830536086</v>
      </c>
      <c r="G15" s="13">
        <f t="shared" si="3"/>
        <v>103.42128541167159</v>
      </c>
    </row>
    <row r="16" spans="1:7" s="10" customFormat="1" ht="22.5" customHeight="1">
      <c r="A16" s="7" t="s">
        <v>23</v>
      </c>
      <c r="B16" s="3">
        <f t="shared" si="0"/>
        <v>1753383.75</v>
      </c>
      <c r="C16" s="1">
        <v>46756.9</v>
      </c>
      <c r="D16" s="3">
        <v>1791268.12095259</v>
      </c>
      <c r="E16" s="12">
        <f t="shared" si="1"/>
        <v>41697.15591500244</v>
      </c>
      <c r="F16" s="3">
        <f t="shared" si="2"/>
        <v>-5059.744084997561</v>
      </c>
      <c r="G16" s="13">
        <f t="shared" si="3"/>
        <v>89.17861516696453</v>
      </c>
    </row>
    <row r="17" spans="1:7" s="10" customFormat="1" ht="22.5" customHeight="1">
      <c r="A17" s="14" t="s">
        <v>24</v>
      </c>
      <c r="B17" s="2">
        <f>SUM(B7:B16)</f>
        <v>70751985</v>
      </c>
      <c r="C17" s="2">
        <v>1886719.4999999995</v>
      </c>
      <c r="D17" s="2">
        <f>SUM(D7:D16)</f>
        <v>100522788.49543105</v>
      </c>
      <c r="E17" s="2">
        <f>SUM(E7:E16)</f>
        <v>2339970.401904863</v>
      </c>
      <c r="F17" s="2">
        <f t="shared" si="2"/>
        <v>453250.9019048633</v>
      </c>
      <c r="G17" s="15">
        <f t="shared" si="3"/>
        <v>124.02322665901653</v>
      </c>
    </row>
    <row r="18" spans="1:7" s="10" customFormat="1" ht="22.5" customHeight="1">
      <c r="A18" s="16"/>
      <c r="B18" s="17"/>
      <c r="C18" s="17"/>
      <c r="D18" s="17"/>
      <c r="E18" s="17"/>
      <c r="F18" s="17"/>
      <c r="G18" s="18"/>
    </row>
    <row r="19" spans="1:7" s="19" customFormat="1" ht="63" customHeight="1">
      <c r="A19" s="70" t="s">
        <v>78</v>
      </c>
      <c r="B19" s="70"/>
      <c r="C19" s="70"/>
      <c r="D19" s="70"/>
      <c r="E19" s="70"/>
      <c r="F19" s="70"/>
      <c r="G19" s="70"/>
    </row>
    <row r="20" spans="1:7" s="19" customFormat="1" ht="15">
      <c r="A20" s="61"/>
      <c r="B20" s="61"/>
      <c r="C20" s="61"/>
      <c r="D20" s="61"/>
      <c r="E20" s="61"/>
      <c r="F20" s="20"/>
      <c r="G20" s="20"/>
    </row>
    <row r="21" spans="1:7" s="19" customFormat="1" ht="15.75" customHeight="1">
      <c r="A21" s="62" t="s">
        <v>25</v>
      </c>
      <c r="B21" s="62"/>
      <c r="C21" s="62"/>
      <c r="D21" s="62"/>
      <c r="E21" s="62"/>
      <c r="F21" s="62"/>
      <c r="G21" s="62"/>
    </row>
    <row r="22" spans="1:7" s="19" customFormat="1" ht="15.75">
      <c r="A22" s="62"/>
      <c r="B22" s="62"/>
      <c r="C22" s="62"/>
      <c r="D22" s="62"/>
      <c r="E22" s="62"/>
      <c r="F22" s="62"/>
      <c r="G22" s="62"/>
    </row>
    <row r="24" spans="1:7" ht="23.25" customHeight="1">
      <c r="A24" s="63" t="s">
        <v>13</v>
      </c>
      <c r="B24" s="66" t="s">
        <v>14</v>
      </c>
      <c r="C24" s="67"/>
      <c r="D24" s="66" t="s">
        <v>2</v>
      </c>
      <c r="E24" s="67"/>
      <c r="F24" s="66" t="s">
        <v>3</v>
      </c>
      <c r="G24" s="67"/>
    </row>
    <row r="25" spans="1:7" ht="25.5">
      <c r="A25" s="64"/>
      <c r="B25" s="5" t="s">
        <v>53</v>
      </c>
      <c r="C25" s="5" t="s">
        <v>15</v>
      </c>
      <c r="D25" s="5" t="s">
        <v>54</v>
      </c>
      <c r="E25" s="5" t="s">
        <v>15</v>
      </c>
      <c r="F25" s="6" t="s">
        <v>9</v>
      </c>
      <c r="G25" s="5" t="s">
        <v>4</v>
      </c>
    </row>
    <row r="26" spans="1:7" s="10" customFormat="1" ht="22.5" customHeight="1">
      <c r="A26" s="7" t="s">
        <v>16</v>
      </c>
      <c r="B26" s="84">
        <v>15900</v>
      </c>
      <c r="C26" s="85"/>
      <c r="D26" s="84">
        <v>18610</v>
      </c>
      <c r="E26" s="85"/>
      <c r="F26" s="21"/>
      <c r="G26" s="21"/>
    </row>
    <row r="27" spans="1:7" s="10" customFormat="1" ht="22.5" customHeight="1">
      <c r="A27" s="11" t="s">
        <v>26</v>
      </c>
      <c r="B27" s="86">
        <f>$B$30*C27/1000</f>
        <v>52549.5</v>
      </c>
      <c r="C27" s="87">
        <v>3305</v>
      </c>
      <c r="D27" s="87">
        <f>E27*$D$30/1000</f>
        <v>50279.05839653287</v>
      </c>
      <c r="E27" s="87">
        <v>2701.72264355362</v>
      </c>
      <c r="F27" s="1">
        <f>E27-C27</f>
        <v>-603.27735644638</v>
      </c>
      <c r="G27" s="1">
        <f>E27/C27*100</f>
        <v>81.74652476712919</v>
      </c>
    </row>
    <row r="28" spans="1:7" s="10" customFormat="1" ht="22.5" customHeight="1">
      <c r="A28" s="11" t="s">
        <v>27</v>
      </c>
      <c r="B28" s="86">
        <f aca="true" t="shared" si="4" ref="B28:B33">$B$30*C28/1000</f>
        <v>131540.7</v>
      </c>
      <c r="C28" s="87">
        <v>8273</v>
      </c>
      <c r="D28" s="87">
        <f aca="true" t="shared" si="5" ref="D28:D33">E28*$D$30/1000</f>
        <v>160992.2267605634</v>
      </c>
      <c r="E28" s="87">
        <v>8650.845070422536</v>
      </c>
      <c r="F28" s="1">
        <f aca="true" t="shared" si="6" ref="F28:F34">E28-C28</f>
        <v>377.8450704225361</v>
      </c>
      <c r="G28" s="1">
        <f aca="true" t="shared" si="7" ref="G28:G34">E28/C28*100</f>
        <v>104.56720742684075</v>
      </c>
    </row>
    <row r="29" spans="1:7" s="10" customFormat="1" ht="22.5" customHeight="1">
      <c r="A29" s="7" t="s">
        <v>28</v>
      </c>
      <c r="B29" s="86">
        <f>$B$30*C29/1000</f>
        <v>876217.2</v>
      </c>
      <c r="C29" s="87">
        <v>55108</v>
      </c>
      <c r="D29" s="87">
        <f t="shared" si="5"/>
        <v>1056879.441386782</v>
      </c>
      <c r="E29" s="87">
        <v>56790.94257854821</v>
      </c>
      <c r="F29" s="1">
        <f t="shared" si="6"/>
        <v>1682.942578548209</v>
      </c>
      <c r="G29" s="1">
        <f t="shared" si="7"/>
        <v>103.05389885052662</v>
      </c>
    </row>
    <row r="30" spans="1:7" s="10" customFormat="1" ht="22.5" customHeight="1">
      <c r="A30" s="7" t="s">
        <v>29</v>
      </c>
      <c r="B30" s="86">
        <f t="shared" si="4"/>
        <v>86368.8</v>
      </c>
      <c r="C30" s="87">
        <v>5432</v>
      </c>
      <c r="D30" s="87">
        <f t="shared" si="5"/>
        <v>114209.57</v>
      </c>
      <c r="E30" s="87">
        <v>6137</v>
      </c>
      <c r="F30" s="1">
        <f t="shared" si="6"/>
        <v>705</v>
      </c>
      <c r="G30" s="1">
        <f t="shared" si="7"/>
        <v>112.97864506627393</v>
      </c>
    </row>
    <row r="31" spans="1:7" s="10" customFormat="1" ht="22.5" customHeight="1">
      <c r="A31" s="7" t="s">
        <v>30</v>
      </c>
      <c r="B31" s="86">
        <f t="shared" si="4"/>
        <v>10366.8</v>
      </c>
      <c r="C31" s="87">
        <v>652</v>
      </c>
      <c r="D31" s="87">
        <f t="shared" si="5"/>
        <v>13696.96</v>
      </c>
      <c r="E31" s="87">
        <v>736</v>
      </c>
      <c r="F31" s="1">
        <f t="shared" si="6"/>
        <v>84</v>
      </c>
      <c r="G31" s="1">
        <f t="shared" si="7"/>
        <v>112.88343558282207</v>
      </c>
    </row>
    <row r="32" spans="1:7" s="10" customFormat="1" ht="36" customHeight="1">
      <c r="A32" s="11" t="s">
        <v>72</v>
      </c>
      <c r="B32" s="86">
        <f t="shared" si="4"/>
        <v>1270696.2</v>
      </c>
      <c r="C32" s="87">
        <v>79918</v>
      </c>
      <c r="D32" s="87">
        <f t="shared" si="5"/>
        <v>1684535.6652221016</v>
      </c>
      <c r="E32" s="87">
        <v>90517.7681473456</v>
      </c>
      <c r="F32" s="1">
        <f t="shared" si="6"/>
        <v>10599.768147345603</v>
      </c>
      <c r="G32" s="1">
        <f t="shared" si="7"/>
        <v>113.26330507188067</v>
      </c>
    </row>
    <row r="33" spans="1:7" s="10" customFormat="1" ht="22.5" customHeight="1">
      <c r="A33" s="11" t="s">
        <v>31</v>
      </c>
      <c r="B33" s="86">
        <f t="shared" si="4"/>
        <v>922995</v>
      </c>
      <c r="C33" s="87">
        <v>58050</v>
      </c>
      <c r="D33" s="87">
        <f t="shared" si="5"/>
        <v>1082791.497291441</v>
      </c>
      <c r="E33" s="87">
        <v>58183.315276273024</v>
      </c>
      <c r="F33" s="1">
        <f t="shared" si="6"/>
        <v>133.3152762730242</v>
      </c>
      <c r="G33" s="1">
        <f t="shared" si="7"/>
        <v>100.22965594534543</v>
      </c>
    </row>
    <row r="34" spans="1:7" s="10" customFormat="1" ht="22.5" customHeight="1">
      <c r="A34" s="22" t="s">
        <v>32</v>
      </c>
      <c r="B34" s="88">
        <f>SUM(B27:B33)</f>
        <v>3350734.2</v>
      </c>
      <c r="C34" s="88">
        <f>SUM(C27:C33)</f>
        <v>210738</v>
      </c>
      <c r="D34" s="88">
        <f>SUM(D27:D33)</f>
        <v>4163384.4190574214</v>
      </c>
      <c r="E34" s="88">
        <f>SUM(E27:E33)</f>
        <v>223717.59371614302</v>
      </c>
      <c r="F34" s="83">
        <f t="shared" si="6"/>
        <v>12979.59371614302</v>
      </c>
      <c r="G34" s="83">
        <f t="shared" si="7"/>
        <v>106.15911402601476</v>
      </c>
    </row>
    <row r="36" spans="1:7" ht="53.25" customHeight="1">
      <c r="A36" s="70" t="s">
        <v>79</v>
      </c>
      <c r="B36" s="70"/>
      <c r="C36" s="70"/>
      <c r="D36" s="70"/>
      <c r="E36" s="70"/>
      <c r="F36" s="70"/>
      <c r="G36" s="70"/>
    </row>
    <row r="41" s="19" customFormat="1" ht="15">
      <c r="A41" s="94"/>
    </row>
  </sheetData>
  <sheetProtection/>
  <mergeCells count="18">
    <mergeCell ref="A19:G19"/>
    <mergeCell ref="F24:G24"/>
    <mergeCell ref="B26:C26"/>
    <mergeCell ref="D26:E26"/>
    <mergeCell ref="A24:A25"/>
    <mergeCell ref="B24:C24"/>
    <mergeCell ref="D24:E24"/>
    <mergeCell ref="A21:G21"/>
    <mergeCell ref="A36:G36"/>
    <mergeCell ref="A1:G1"/>
    <mergeCell ref="A2:G2"/>
    <mergeCell ref="F4:G4"/>
    <mergeCell ref="B6:C6"/>
    <mergeCell ref="D6:E6"/>
    <mergeCell ref="A22:G22"/>
    <mergeCell ref="B4:C4"/>
    <mergeCell ref="A4:A5"/>
    <mergeCell ref="D4:E4"/>
  </mergeCells>
  <printOptions/>
  <pageMargins left="0.2" right="0.21" top="0.3937007874015748" bottom="0.3937007874015748" header="0" footer="0"/>
  <pageSetup horizontalDpi="120" verticalDpi="12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115" zoomScaleSheetLayoutView="115" zoomScalePageLayoutView="0" workbookViewId="0" topLeftCell="A25">
      <selection activeCell="A36" sqref="A36:E36"/>
    </sheetView>
  </sheetViews>
  <sheetFormatPr defaultColWidth="9.140625" defaultRowHeight="12.75"/>
  <cols>
    <col min="1" max="1" width="37.421875" style="4" customWidth="1"/>
    <col min="2" max="2" width="11.57421875" style="4" customWidth="1"/>
    <col min="3" max="3" width="10.28125" style="4" customWidth="1"/>
    <col min="4" max="4" width="9.8515625" style="4" customWidth="1"/>
    <col min="5" max="16384" width="9.140625" style="4" customWidth="1"/>
  </cols>
  <sheetData>
    <row r="1" spans="1:5" ht="15">
      <c r="A1" s="71" t="s">
        <v>63</v>
      </c>
      <c r="B1" s="71"/>
      <c r="C1" s="71"/>
      <c r="D1" s="71"/>
      <c r="E1" s="71"/>
    </row>
    <row r="3" spans="1:5" ht="15.75" customHeight="1">
      <c r="A3" s="63" t="s">
        <v>35</v>
      </c>
      <c r="B3" s="63" t="s">
        <v>14</v>
      </c>
      <c r="C3" s="63" t="s">
        <v>2</v>
      </c>
      <c r="D3" s="66" t="s">
        <v>3</v>
      </c>
      <c r="E3" s="67"/>
    </row>
    <row r="4" spans="1:5" ht="15.75" customHeight="1">
      <c r="A4" s="64"/>
      <c r="B4" s="64"/>
      <c r="C4" s="64"/>
      <c r="D4" s="6" t="s">
        <v>9</v>
      </c>
      <c r="E4" s="5" t="s">
        <v>4</v>
      </c>
    </row>
    <row r="5" spans="1:5" ht="18.75" customHeight="1">
      <c r="A5" s="43" t="s">
        <v>23</v>
      </c>
      <c r="B5" s="89">
        <v>98156</v>
      </c>
      <c r="C5" s="89">
        <v>85954.12193</v>
      </c>
      <c r="D5" s="44">
        <f>C5-B5</f>
        <v>-12201.878070000006</v>
      </c>
      <c r="E5" s="45">
        <f>C5/B5*100</f>
        <v>87.56889230408737</v>
      </c>
    </row>
    <row r="6" spans="1:5" ht="18.75" customHeight="1">
      <c r="A6" s="35" t="s">
        <v>36</v>
      </c>
      <c r="B6" s="89">
        <v>1990560</v>
      </c>
      <c r="C6" s="89">
        <v>2114672.1405714285</v>
      </c>
      <c r="D6" s="44">
        <f aca="true" t="shared" si="0" ref="D6:D11">C6-B6</f>
        <v>124112.14057142846</v>
      </c>
      <c r="E6" s="45">
        <f>C6/B6*100</f>
        <v>106.23503640038123</v>
      </c>
    </row>
    <row r="7" spans="1:5" ht="18.75" customHeight="1">
      <c r="A7" s="43" t="s">
        <v>22</v>
      </c>
      <c r="B7" s="89">
        <v>298584</v>
      </c>
      <c r="C7" s="89">
        <v>253760.65686857142</v>
      </c>
      <c r="D7" s="44">
        <f t="shared" si="0"/>
        <v>-44823.343131428584</v>
      </c>
      <c r="E7" s="45">
        <f>C7/B7*100</f>
        <v>84.98802912030497</v>
      </c>
    </row>
    <row r="8" spans="1:5" ht="18.75" customHeight="1">
      <c r="A8" s="35" t="s">
        <v>37</v>
      </c>
      <c r="B8" s="89">
        <v>71818</v>
      </c>
      <c r="C8" s="89">
        <v>70174</v>
      </c>
      <c r="D8" s="44">
        <f t="shared" si="0"/>
        <v>-1644</v>
      </c>
      <c r="E8" s="45">
        <f>C8/B8*100</f>
        <v>97.71088028070956</v>
      </c>
    </row>
    <row r="9" spans="1:5" ht="18.75" customHeight="1">
      <c r="A9" s="35" t="s">
        <v>38</v>
      </c>
      <c r="B9" s="89">
        <v>31248</v>
      </c>
      <c r="C9" s="89">
        <v>30460.674</v>
      </c>
      <c r="D9" s="44">
        <f t="shared" si="0"/>
        <v>-787.3260000000009</v>
      </c>
      <c r="E9" s="45">
        <f>C9/B9*100</f>
        <v>97.4803955453149</v>
      </c>
    </row>
    <row r="10" spans="1:5" ht="18.75" customHeight="1">
      <c r="A10" s="43" t="s">
        <v>57</v>
      </c>
      <c r="B10" s="89">
        <v>32740</v>
      </c>
      <c r="C10" s="89">
        <v>5056.95772</v>
      </c>
      <c r="D10" s="44">
        <f t="shared" si="0"/>
        <v>-27683.04228</v>
      </c>
      <c r="E10" s="45">
        <f>C10/B10*100</f>
        <v>15.445808552229689</v>
      </c>
    </row>
    <row r="11" spans="1:5" ht="18.75" customHeight="1">
      <c r="A11" s="43" t="s">
        <v>39</v>
      </c>
      <c r="B11" s="89">
        <v>13600</v>
      </c>
      <c r="C11" s="89">
        <f>174674.45767-70174</f>
        <v>104500.45767</v>
      </c>
      <c r="D11" s="44">
        <f t="shared" si="0"/>
        <v>90900.45767</v>
      </c>
      <c r="E11" s="45">
        <f>C11/B11*100</f>
        <v>768.3857181617648</v>
      </c>
    </row>
    <row r="12" spans="1:5" ht="18.75" customHeight="1">
      <c r="A12" s="46" t="s">
        <v>40</v>
      </c>
      <c r="B12" s="90">
        <f>SUM(B5:B11)</f>
        <v>2536706</v>
      </c>
      <c r="C12" s="90">
        <f>SUM(C5:C11)</f>
        <v>2664579.0087599996</v>
      </c>
      <c r="D12" s="47">
        <f>C12-B12</f>
        <v>127873.00875999965</v>
      </c>
      <c r="E12" s="48">
        <f>C12/B12*100</f>
        <v>105.04090772679213</v>
      </c>
    </row>
    <row r="13" spans="2:3" ht="12.75">
      <c r="B13" s="49"/>
      <c r="C13" s="49"/>
    </row>
    <row r="14" spans="1:5" ht="51" customHeight="1">
      <c r="A14" s="76" t="s">
        <v>80</v>
      </c>
      <c r="B14" s="76"/>
      <c r="C14" s="76"/>
      <c r="D14" s="76"/>
      <c r="E14" s="76"/>
    </row>
    <row r="15" spans="1:5" ht="14.25">
      <c r="A15" s="50"/>
      <c r="B15" s="50"/>
      <c r="C15" s="50"/>
      <c r="D15" s="50"/>
      <c r="E15" s="50"/>
    </row>
    <row r="16" spans="1:5" s="93" customFormat="1" ht="14.25">
      <c r="A16" s="95"/>
      <c r="B16" s="50"/>
      <c r="C16" s="50"/>
      <c r="D16" s="50"/>
      <c r="E16" s="50"/>
    </row>
    <row r="17" spans="1:5" ht="14.25">
      <c r="A17" s="50"/>
      <c r="B17" s="50"/>
      <c r="C17" s="50"/>
      <c r="D17" s="50"/>
      <c r="E17" s="50"/>
    </row>
    <row r="18" spans="1:5" ht="15">
      <c r="A18" s="71" t="s">
        <v>74</v>
      </c>
      <c r="B18" s="71"/>
      <c r="C18" s="71"/>
      <c r="D18" s="71"/>
      <c r="E18" s="71"/>
    </row>
    <row r="20" spans="1:5" ht="15.75" customHeight="1">
      <c r="A20" s="63" t="s">
        <v>35</v>
      </c>
      <c r="B20" s="63" t="s">
        <v>14</v>
      </c>
      <c r="C20" s="63" t="s">
        <v>2</v>
      </c>
      <c r="D20" s="66" t="s">
        <v>3</v>
      </c>
      <c r="E20" s="67"/>
    </row>
    <row r="21" spans="1:5" ht="15.75" customHeight="1">
      <c r="A21" s="64"/>
      <c r="B21" s="64"/>
      <c r="C21" s="64"/>
      <c r="D21" s="6" t="s">
        <v>9</v>
      </c>
      <c r="E21" s="5" t="s">
        <v>4</v>
      </c>
    </row>
    <row r="22" spans="1:5" ht="18.75" customHeight="1">
      <c r="A22" s="43" t="s">
        <v>41</v>
      </c>
      <c r="B22" s="89">
        <v>8635300</v>
      </c>
      <c r="C22" s="89">
        <v>8412216</v>
      </c>
      <c r="D22" s="44">
        <f>C22-B22</f>
        <v>-223084</v>
      </c>
      <c r="E22" s="51">
        <f>C22/B22*100</f>
        <v>97.4166039396431</v>
      </c>
    </row>
    <row r="23" spans="1:5" ht="18.75" customHeight="1">
      <c r="A23" s="43" t="s">
        <v>42</v>
      </c>
      <c r="B23" s="89">
        <v>11860746</v>
      </c>
      <c r="C23" s="89">
        <v>11272736</v>
      </c>
      <c r="D23" s="44">
        <f aca="true" t="shared" si="1" ref="D23:D34">C23-B23</f>
        <v>-588010</v>
      </c>
      <c r="E23" s="51">
        <f aca="true" t="shared" si="2" ref="E23:E34">C23/B23*100</f>
        <v>95.04238603541464</v>
      </c>
    </row>
    <row r="24" spans="1:5" s="53" customFormat="1" ht="12.75">
      <c r="A24" s="52" t="s">
        <v>43</v>
      </c>
      <c r="B24" s="89"/>
      <c r="C24" s="89"/>
      <c r="D24" s="44"/>
      <c r="E24" s="51"/>
    </row>
    <row r="25" spans="1:5" ht="18.75" customHeight="1">
      <c r="A25" s="43" t="s">
        <v>51</v>
      </c>
      <c r="B25" s="89">
        <v>193990</v>
      </c>
      <c r="C25" s="89">
        <v>293575</v>
      </c>
      <c r="D25" s="44">
        <f t="shared" si="1"/>
        <v>99585</v>
      </c>
      <c r="E25" s="51">
        <f t="shared" si="2"/>
        <v>151.33512036702922</v>
      </c>
    </row>
    <row r="26" spans="1:5" ht="18.75" customHeight="1">
      <c r="A26" s="43" t="s">
        <v>52</v>
      </c>
      <c r="B26" s="89">
        <v>2536706</v>
      </c>
      <c r="C26" s="89">
        <v>2664579</v>
      </c>
      <c r="D26" s="44">
        <f t="shared" si="1"/>
        <v>127873</v>
      </c>
      <c r="E26" s="51">
        <f t="shared" si="2"/>
        <v>105.04090738146242</v>
      </c>
    </row>
    <row r="27" spans="1:5" ht="18.75" customHeight="1">
      <c r="A27" s="43" t="s">
        <v>44</v>
      </c>
      <c r="B27" s="89">
        <v>9130050</v>
      </c>
      <c r="C27" s="89">
        <v>8314582</v>
      </c>
      <c r="D27" s="44">
        <f t="shared" si="1"/>
        <v>-815468</v>
      </c>
      <c r="E27" s="51">
        <f t="shared" si="2"/>
        <v>91.06830740247864</v>
      </c>
    </row>
    <row r="28" spans="1:5" ht="18.75" customHeight="1">
      <c r="A28" s="43" t="s">
        <v>45</v>
      </c>
      <c r="B28" s="89">
        <v>8004552</v>
      </c>
      <c r="C28" s="89">
        <v>33125182</v>
      </c>
      <c r="D28" s="44">
        <f t="shared" si="1"/>
        <v>25120630</v>
      </c>
      <c r="E28" s="51">
        <f t="shared" si="2"/>
        <v>413.829306124815</v>
      </c>
    </row>
    <row r="29" spans="1:5" ht="18.75" customHeight="1">
      <c r="A29" s="43" t="s">
        <v>46</v>
      </c>
      <c r="B29" s="89">
        <v>19116424</v>
      </c>
      <c r="C29" s="89">
        <v>30264662</v>
      </c>
      <c r="D29" s="44">
        <f t="shared" si="1"/>
        <v>11148238</v>
      </c>
      <c r="E29" s="51">
        <f t="shared" si="2"/>
        <v>158.31759119801904</v>
      </c>
    </row>
    <row r="30" spans="1:5" ht="18.75" customHeight="1">
      <c r="A30" s="43" t="s">
        <v>47</v>
      </c>
      <c r="B30" s="89">
        <v>4779106</v>
      </c>
      <c r="C30" s="89">
        <v>0</v>
      </c>
      <c r="D30" s="44">
        <f t="shared" si="1"/>
        <v>-4779106</v>
      </c>
      <c r="E30" s="51">
        <f t="shared" si="2"/>
        <v>0</v>
      </c>
    </row>
    <row r="31" spans="1:5" ht="18.75" customHeight="1">
      <c r="A31" s="43" t="s">
        <v>48</v>
      </c>
      <c r="B31" s="89">
        <v>110090</v>
      </c>
      <c r="C31" s="89">
        <v>31719</v>
      </c>
      <c r="D31" s="44">
        <f t="shared" si="1"/>
        <v>-78371</v>
      </c>
      <c r="E31" s="51">
        <f t="shared" si="2"/>
        <v>28.81188118811881</v>
      </c>
    </row>
    <row r="32" spans="1:5" s="54" customFormat="1" ht="18.75" customHeight="1">
      <c r="A32" s="46" t="s">
        <v>49</v>
      </c>
      <c r="B32" s="90">
        <v>4669016</v>
      </c>
      <c r="C32" s="90">
        <v>30232943</v>
      </c>
      <c r="D32" s="47">
        <f t="shared" si="1"/>
        <v>25563927</v>
      </c>
      <c r="E32" s="48">
        <f t="shared" si="2"/>
        <v>647.5227970947197</v>
      </c>
    </row>
    <row r="33" spans="1:5" ht="18.75" customHeight="1">
      <c r="A33" s="43" t="s">
        <v>50</v>
      </c>
      <c r="B33" s="89">
        <v>1167254</v>
      </c>
      <c r="C33" s="89">
        <v>5029309</v>
      </c>
      <c r="D33" s="44">
        <f t="shared" si="1"/>
        <v>3862055</v>
      </c>
      <c r="E33" s="51">
        <f t="shared" si="2"/>
        <v>430.8667179551323</v>
      </c>
    </row>
    <row r="34" spans="1:5" s="54" customFormat="1" ht="18.75" customHeight="1">
      <c r="A34" s="46" t="s">
        <v>68</v>
      </c>
      <c r="B34" s="90">
        <v>3501762</v>
      </c>
      <c r="C34" s="90">
        <f>C32-C33</f>
        <v>25203634</v>
      </c>
      <c r="D34" s="47">
        <f t="shared" si="1"/>
        <v>21701872</v>
      </c>
      <c r="E34" s="48">
        <f t="shared" si="2"/>
        <v>719.7414901412488</v>
      </c>
    </row>
    <row r="35" ht="12.75">
      <c r="C35" s="49"/>
    </row>
    <row r="36" spans="1:5" ht="14.25">
      <c r="A36" s="75" t="s">
        <v>77</v>
      </c>
      <c r="B36" s="75"/>
      <c r="C36" s="75"/>
      <c r="D36" s="75"/>
      <c r="E36" s="75"/>
    </row>
    <row r="40" spans="1:5" s="19" customFormat="1" ht="15.75">
      <c r="A40" s="58" t="s">
        <v>55</v>
      </c>
      <c r="B40" s="59"/>
      <c r="C40" s="74" t="s">
        <v>73</v>
      </c>
      <c r="D40" s="74"/>
      <c r="E40" s="74"/>
    </row>
  </sheetData>
  <sheetProtection/>
  <mergeCells count="13">
    <mergeCell ref="A1:E1"/>
    <mergeCell ref="D3:E3"/>
    <mergeCell ref="A3:A4"/>
    <mergeCell ref="B3:B4"/>
    <mergeCell ref="C3:C4"/>
    <mergeCell ref="A18:E18"/>
    <mergeCell ref="A14:E14"/>
    <mergeCell ref="A20:A21"/>
    <mergeCell ref="B20:B21"/>
    <mergeCell ref="C20:C21"/>
    <mergeCell ref="C40:E40"/>
    <mergeCell ref="A36:E36"/>
    <mergeCell ref="D20:E20"/>
  </mergeCells>
  <printOptions horizontalCentered="1"/>
  <pageMargins left="0.7874015748031497" right="0.3937007874015748" top="0.54" bottom="0.2362204724409449" header="0" footer="0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2022-08-04T04:56:56Z</cp:lastPrinted>
  <dcterms:created xsi:type="dcterms:W3CDTF">1996-10-08T23:32:33Z</dcterms:created>
  <dcterms:modified xsi:type="dcterms:W3CDTF">2022-08-04T06:38:58Z</dcterms:modified>
  <cp:category/>
  <cp:version/>
  <cp:contentType/>
  <cp:contentStatus/>
</cp:coreProperties>
</file>